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7" i="1" l="1"/>
  <c r="H6" i="1"/>
  <c r="E6" i="1"/>
  <c r="H5" i="1"/>
  <c r="E5" i="1"/>
  <c r="H4" i="1"/>
  <c r="E4" i="1"/>
  <c r="E3" i="1"/>
  <c r="H3" i="1"/>
  <c r="I4" i="1" l="1"/>
  <c r="K4" i="1" s="1"/>
  <c r="I6" i="1"/>
  <c r="K6" i="1" s="1"/>
  <c r="I5" i="1"/>
  <c r="K5" i="1" s="1"/>
  <c r="I3" i="1"/>
  <c r="K3" i="1" s="1"/>
  <c r="M4" i="1" l="1"/>
  <c r="L4" i="1"/>
  <c r="M3" i="1"/>
  <c r="L3" i="1"/>
  <c r="K7" i="1"/>
  <c r="L5" i="1"/>
  <c r="M5" i="1"/>
  <c r="L6" i="1"/>
  <c r="M6" i="1"/>
  <c r="N6" i="1" l="1"/>
  <c r="Q4" i="1"/>
  <c r="W4" i="1" s="1"/>
  <c r="N3" i="1"/>
  <c r="M7" i="1"/>
  <c r="X7" i="1" s="1"/>
  <c r="Q5" i="1"/>
  <c r="P4" i="1"/>
  <c r="Q6" i="1"/>
  <c r="P5" i="1"/>
  <c r="Q3" i="1"/>
  <c r="P6" i="1"/>
  <c r="P3" i="1"/>
  <c r="N5" i="1"/>
  <c r="L7" i="1"/>
  <c r="N4" i="1"/>
  <c r="L8" i="1" l="1"/>
  <c r="V7" i="1"/>
  <c r="V6" i="1"/>
  <c r="U6" i="1"/>
  <c r="V4" i="1"/>
  <c r="U4" i="1"/>
  <c r="V3" i="1"/>
  <c r="U3" i="1"/>
  <c r="V5" i="1"/>
  <c r="U5" i="1"/>
  <c r="X4" i="1"/>
  <c r="X6" i="1"/>
  <c r="W6" i="1"/>
  <c r="X3" i="1"/>
  <c r="W3" i="1"/>
  <c r="X5" i="1"/>
  <c r="W5" i="1"/>
  <c r="O5" i="1"/>
  <c r="M8" i="1"/>
  <c r="P7" i="1"/>
  <c r="O3" i="1"/>
  <c r="O6" i="1"/>
  <c r="O4" i="1"/>
  <c r="Q7" i="1"/>
  <c r="Q8" i="1" s="1"/>
  <c r="W7" i="1" l="1"/>
  <c r="U7" i="1"/>
  <c r="P8" i="1"/>
</calcChain>
</file>

<file path=xl/sharedStrings.xml><?xml version="1.0" encoding="utf-8"?>
<sst xmlns="http://schemas.openxmlformats.org/spreadsheetml/2006/main" count="29" uniqueCount="29">
  <si>
    <t>Gebiet</t>
  </si>
  <si>
    <t>Reines Wohngebiet</t>
  </si>
  <si>
    <t>Wohngebiet mit starkem Durchgangsverkehr</t>
  </si>
  <si>
    <t>Hauptverkehrsstraßen</t>
  </si>
  <si>
    <t xml:space="preserve">Jahre bis Erneuerung </t>
  </si>
  <si>
    <t>Straßenbreite</t>
  </si>
  <si>
    <t>Kosten pro Meter Straße</t>
  </si>
  <si>
    <t>Erneuerungen in 50 Jahren</t>
  </si>
  <si>
    <t>Summe</t>
  </si>
  <si>
    <t>Anteil Straßen- länge mal Kosten</t>
  </si>
  <si>
    <t>Anteil Erneuerungskosten in 50 Jahren in %</t>
  </si>
  <si>
    <t xml:space="preserve">Anteil Gemeinde an Kosten derzeit </t>
  </si>
  <si>
    <t>Anteil Bürger an Kosten derzeit</t>
  </si>
  <si>
    <t>Wohngebiet mit Durchgangsverkehr</t>
  </si>
  <si>
    <t>Anteil an Straßen-länge in Gunters-blum</t>
  </si>
  <si>
    <t>Kosten pro  Meter in 50 Jahren</t>
  </si>
  <si>
    <t>Anteil am Anteil der Gemeinde %</t>
  </si>
  <si>
    <t>Anteil Bürger Wieder-kehrende Beiträge Modell</t>
  </si>
  <si>
    <t>Anteil Bürger Steiger-ung gegen bisher  %</t>
  </si>
  <si>
    <t>Anteile in %</t>
  </si>
  <si>
    <t>Kosten pro Qua-drat-meter</t>
  </si>
  <si>
    <t>Anteil Gemeinde Wieder-kehrende Beiträge Modell</t>
  </si>
  <si>
    <t>Anteil Bürger  gegen bisher absolut</t>
  </si>
  <si>
    <t>Anteil Ge-meinde gegenüber bisher absolut</t>
  </si>
  <si>
    <t>Anteil Ge-meinde gegen-über bisher %</t>
  </si>
  <si>
    <t>Gemeindeanteil bisher</t>
  </si>
  <si>
    <r>
      <t xml:space="preserve">Die Angaben in den </t>
    </r>
    <r>
      <rPr>
        <b/>
        <sz val="14"/>
        <color theme="6" tint="-0.249977111117893"/>
        <rFont val="Calibri"/>
        <family val="2"/>
        <scheme val="minor"/>
      </rPr>
      <t>grün</t>
    </r>
    <r>
      <rPr>
        <b/>
        <sz val="14"/>
        <color theme="1"/>
        <rFont val="Calibri"/>
        <family val="2"/>
        <scheme val="minor"/>
      </rPr>
      <t xml:space="preserve"> unterlegten Feldern können beliebig verändert werden</t>
    </r>
  </si>
  <si>
    <t xml:space="preserve">Eine Erläuterung zu der Rechnung fehlt noch. Die "Währung" ist sozusagen die Kosten pro Meter Straße im reinen Wohngebiet </t>
  </si>
  <si>
    <t xml:space="preserve"> Die "Währung" ist sozusagen Kosten pro Meter Straße im reinen Wohngebiet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</si>
</sst>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/>
    <xf numFmtId="164" fontId="0" fillId="0" borderId="0" xfId="0" applyNumberFormat="1" applyAlignment="1">
      <alignment vertical="top" wrapText="1"/>
    </xf>
    <xf numFmtId="1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Alignment="1">
      <alignment vertical="top" wrapText="1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1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/>
    <xf numFmtId="1" fontId="1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top" wrapText="1"/>
    </xf>
    <xf numFmtId="1" fontId="2" fillId="0" borderId="0" xfId="0" applyNumberFormat="1" applyFont="1"/>
    <xf numFmtId="1" fontId="2" fillId="0" borderId="0" xfId="0" applyNumberFormat="1" applyFont="1" applyAlignment="1">
      <alignment vertical="center"/>
    </xf>
    <xf numFmtId="164" fontId="0" fillId="0" borderId="0" xfId="0" applyNumberFormat="1" applyAlignment="1">
      <alignment wrapText="1"/>
    </xf>
    <xf numFmtId="1" fontId="0" fillId="0" borderId="0" xfId="0" applyNumberFormat="1" applyAlignment="1">
      <alignment vertical="top"/>
    </xf>
    <xf numFmtId="164" fontId="0" fillId="0" borderId="0" xfId="0" applyNumberFormat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W10" sqref="W10"/>
    </sheetView>
  </sheetViews>
  <sheetFormatPr baseColWidth="10" defaultRowHeight="15" x14ac:dyDescent="0.25"/>
  <cols>
    <col min="1" max="1" width="22.7109375" customWidth="1"/>
    <col min="2" max="2" width="9.140625" style="1" customWidth="1"/>
    <col min="3" max="3" width="8.28515625" customWidth="1"/>
    <col min="4" max="4" width="6.140625" customWidth="1"/>
    <col min="5" max="5" width="6.85546875" style="4" customWidth="1"/>
    <col min="6" max="6" width="8" customWidth="1"/>
    <col min="7" max="7" width="6.85546875" customWidth="1"/>
    <col min="8" max="8" width="7.7109375" customWidth="1"/>
    <col min="9" max="9" width="7.28515625" customWidth="1"/>
    <col min="10" max="10" width="11.42578125" hidden="1" customWidth="1"/>
    <col min="11" max="11" width="7.85546875" customWidth="1"/>
    <col min="12" max="12" width="7" style="6" customWidth="1"/>
    <col min="13" max="13" width="7.85546875" style="6" customWidth="1"/>
    <col min="14" max="14" width="10.7109375" style="6" customWidth="1"/>
    <col min="15" max="15" width="10.42578125" customWidth="1"/>
    <col min="16" max="16" width="9.5703125" style="6" customWidth="1"/>
    <col min="17" max="17" width="10.28515625" style="3" customWidth="1"/>
    <col min="18" max="18" width="0.140625" hidden="1" customWidth="1"/>
    <col min="19" max="20" width="11.42578125" hidden="1" customWidth="1"/>
    <col min="21" max="21" width="10.42578125" style="5" customWidth="1"/>
    <col min="22" max="22" width="9.28515625" style="5" customWidth="1"/>
    <col min="23" max="23" width="10.28515625" style="5" customWidth="1"/>
    <col min="24" max="24" width="9.5703125" customWidth="1"/>
    <col min="25" max="25" width="9.5703125" style="2" customWidth="1"/>
    <col min="37" max="37" width="11.42578125" customWidth="1"/>
    <col min="38" max="38" width="0.42578125" customWidth="1"/>
    <col min="39" max="39" width="10.5703125" hidden="1" customWidth="1"/>
    <col min="40" max="46" width="11.42578125" hidden="1" customWidth="1"/>
    <col min="47" max="47" width="11.140625" hidden="1" customWidth="1"/>
  </cols>
  <sheetData>
    <row r="1" spans="1:48" ht="30" customHeight="1" x14ac:dyDescent="0.25"/>
    <row r="2" spans="1:48" ht="90" customHeight="1" x14ac:dyDescent="0.25">
      <c r="A2" t="s">
        <v>0</v>
      </c>
      <c r="B2" s="2" t="s">
        <v>14</v>
      </c>
      <c r="C2" s="2" t="s">
        <v>25</v>
      </c>
      <c r="D2" s="2" t="s">
        <v>4</v>
      </c>
      <c r="E2" s="5" t="s">
        <v>7</v>
      </c>
      <c r="F2" s="2" t="s">
        <v>5</v>
      </c>
      <c r="G2" s="2" t="s">
        <v>20</v>
      </c>
      <c r="H2" s="2" t="s">
        <v>6</v>
      </c>
      <c r="I2" s="2" t="s">
        <v>15</v>
      </c>
      <c r="J2" s="3"/>
      <c r="K2" s="2" t="s">
        <v>9</v>
      </c>
      <c r="L2" s="15" t="s">
        <v>12</v>
      </c>
      <c r="M2" s="15" t="s">
        <v>11</v>
      </c>
      <c r="N2" s="8" t="s">
        <v>10</v>
      </c>
      <c r="O2" s="2" t="s">
        <v>16</v>
      </c>
      <c r="P2" s="11" t="s">
        <v>17</v>
      </c>
      <c r="Q2" s="12" t="s">
        <v>21</v>
      </c>
      <c r="U2" s="5" t="s">
        <v>22</v>
      </c>
      <c r="V2" s="5" t="s">
        <v>18</v>
      </c>
      <c r="W2" s="5" t="s">
        <v>23</v>
      </c>
      <c r="X2" s="2" t="s">
        <v>24</v>
      </c>
      <c r="AV2" s="1"/>
    </row>
    <row r="3" spans="1:48" ht="30" customHeight="1" x14ac:dyDescent="0.25">
      <c r="A3" s="7" t="s">
        <v>1</v>
      </c>
      <c r="B3" s="21">
        <v>15</v>
      </c>
      <c r="C3" s="22">
        <v>20</v>
      </c>
      <c r="D3" s="22">
        <v>50</v>
      </c>
      <c r="E3" s="6">
        <f>50/D3</f>
        <v>1</v>
      </c>
      <c r="F3">
        <v>1</v>
      </c>
      <c r="G3">
        <v>1</v>
      </c>
      <c r="H3">
        <f>F3*G3</f>
        <v>1</v>
      </c>
      <c r="I3">
        <f>E3*H3</f>
        <v>1</v>
      </c>
      <c r="K3" s="6">
        <f>B3*I3</f>
        <v>15</v>
      </c>
      <c r="L3" s="16">
        <f>K3*((100-C3)/100)</f>
        <v>12</v>
      </c>
      <c r="M3" s="16">
        <f>K3*(C3/100)</f>
        <v>3</v>
      </c>
      <c r="N3" s="6">
        <f>(K3/K$7)*100</f>
        <v>4.8145702652140425</v>
      </c>
      <c r="O3" s="6">
        <f>(M3/M$7)*100</f>
        <v>1.6717455889798534</v>
      </c>
      <c r="P3" s="13">
        <f>((K$7/100)*B3)*0.6</f>
        <v>28.039885714285713</v>
      </c>
      <c r="Q3" s="13">
        <f>((K$7/100)*B3)*0.4</f>
        <v>18.693257142857146</v>
      </c>
      <c r="U3" s="18">
        <f>P3-L3</f>
        <v>16.039885714285713</v>
      </c>
      <c r="V3" s="18">
        <f>((P3/L3)*100)-100</f>
        <v>133.66571428571427</v>
      </c>
      <c r="W3" s="18">
        <f>Q3-M3</f>
        <v>15.693257142857146</v>
      </c>
      <c r="X3" s="18">
        <f>((Q3/M3)*100)-100</f>
        <v>523.10857142857151</v>
      </c>
    </row>
    <row r="4" spans="1:48" ht="30" customHeight="1" x14ac:dyDescent="0.25">
      <c r="A4" s="2" t="s">
        <v>13</v>
      </c>
      <c r="B4" s="21">
        <v>45</v>
      </c>
      <c r="C4" s="22">
        <v>50</v>
      </c>
      <c r="D4" s="22">
        <v>35</v>
      </c>
      <c r="E4" s="4">
        <f>50/D4</f>
        <v>1.4285714285714286</v>
      </c>
      <c r="F4" s="22">
        <v>1.2</v>
      </c>
      <c r="G4" s="22">
        <v>1.5</v>
      </c>
      <c r="H4">
        <f>F4*G4</f>
        <v>1.7999999999999998</v>
      </c>
      <c r="I4" s="4">
        <f>E4*H4</f>
        <v>2.5714285714285712</v>
      </c>
      <c r="K4" s="6">
        <f t="shared" ref="K4:K6" si="0">B4*I4</f>
        <v>115.71428571428571</v>
      </c>
      <c r="L4" s="16">
        <f t="shared" ref="L4:L6" si="1">K4*((100-C4)/100)</f>
        <v>57.857142857142854</v>
      </c>
      <c r="M4" s="16">
        <f t="shared" ref="M4:M6" si="2">K4*(C4/100)</f>
        <v>57.857142857142854</v>
      </c>
      <c r="N4" s="6">
        <f>(K4/K$7)*100</f>
        <v>37.140970617365468</v>
      </c>
      <c r="O4" s="6">
        <f t="shared" ref="O4:O6" si="3">(M4/M$7)*100</f>
        <v>32.240807787468597</v>
      </c>
      <c r="P4" s="13">
        <f t="shared" ref="P4:P6" si="4">((K$7/100)*B4)*0.6</f>
        <v>84.119657142857136</v>
      </c>
      <c r="Q4" s="13">
        <f>((K$7/100)*B4)*0.4</f>
        <v>56.079771428571433</v>
      </c>
      <c r="U4" s="18">
        <f t="shared" ref="U4:U6" si="5">P4-L4</f>
        <v>26.262514285714282</v>
      </c>
      <c r="V4" s="18">
        <f>((P4/L4)*100)-100</f>
        <v>45.391999999999996</v>
      </c>
      <c r="W4" s="18">
        <f t="shared" ref="W4:W6" si="6">Q4-M4</f>
        <v>-1.7773714285714206</v>
      </c>
      <c r="X4" s="18">
        <f>((Q4/M4)*100)-100</f>
        <v>-3.0719999999999885</v>
      </c>
    </row>
    <row r="5" spans="1:48" ht="30" customHeight="1" x14ac:dyDescent="0.25">
      <c r="A5" s="2" t="s">
        <v>2</v>
      </c>
      <c r="B5" s="21">
        <v>37</v>
      </c>
      <c r="C5" s="22">
        <v>65</v>
      </c>
      <c r="D5" s="22">
        <v>25</v>
      </c>
      <c r="E5" s="6">
        <f>50/D5</f>
        <v>2</v>
      </c>
      <c r="F5" s="22">
        <v>1.2</v>
      </c>
      <c r="G5" s="22">
        <v>1.8</v>
      </c>
      <c r="H5">
        <f>F5*G5</f>
        <v>2.16</v>
      </c>
      <c r="I5" s="4">
        <f>E5*H5</f>
        <v>4.32</v>
      </c>
      <c r="K5" s="6">
        <f t="shared" si="0"/>
        <v>159.84</v>
      </c>
      <c r="L5" s="16">
        <f t="shared" si="1"/>
        <v>55.943999999999996</v>
      </c>
      <c r="M5" s="16">
        <f t="shared" si="2"/>
        <v>103.896</v>
      </c>
      <c r="N5" s="6">
        <f>(K5/K$7)*100</f>
        <v>51.30406074612084</v>
      </c>
      <c r="O5" s="6">
        <f t="shared" si="3"/>
        <v>57.895893237550276</v>
      </c>
      <c r="P5" s="13">
        <f t="shared" si="4"/>
        <v>69.165051428571417</v>
      </c>
      <c r="Q5" s="13">
        <f>((K$7/100)*B5)*0.4</f>
        <v>46.110034285714285</v>
      </c>
      <c r="U5" s="18">
        <f t="shared" si="5"/>
        <v>13.221051428571421</v>
      </c>
      <c r="V5" s="18">
        <f>((P5/L5)*100)-100</f>
        <v>23.632653061224488</v>
      </c>
      <c r="W5" s="18">
        <f t="shared" si="6"/>
        <v>-57.785965714285716</v>
      </c>
      <c r="X5" s="18">
        <f>((Q5/M5)*100)-100</f>
        <v>-55.61904761904762</v>
      </c>
    </row>
    <row r="6" spans="1:48" ht="30" customHeight="1" x14ac:dyDescent="0.25">
      <c r="A6" s="7" t="s">
        <v>3</v>
      </c>
      <c r="B6" s="21">
        <v>3</v>
      </c>
      <c r="C6" s="22">
        <v>70</v>
      </c>
      <c r="D6" s="22">
        <v>20</v>
      </c>
      <c r="E6" s="4">
        <f>50/D6</f>
        <v>2.5</v>
      </c>
      <c r="F6" s="22">
        <v>1.4</v>
      </c>
      <c r="G6" s="22">
        <v>2</v>
      </c>
      <c r="H6">
        <f>F6*G6</f>
        <v>2.8</v>
      </c>
      <c r="I6">
        <f>E6*H6</f>
        <v>7</v>
      </c>
      <c r="K6" s="6">
        <f t="shared" si="0"/>
        <v>21</v>
      </c>
      <c r="L6" s="16">
        <f t="shared" si="1"/>
        <v>6.3</v>
      </c>
      <c r="M6" s="16">
        <f t="shared" si="2"/>
        <v>14.7</v>
      </c>
      <c r="N6" s="6">
        <f>(K6/K$7)*100</f>
        <v>6.7403983712996594</v>
      </c>
      <c r="O6" s="6">
        <f t="shared" si="3"/>
        <v>8.1915533860012815</v>
      </c>
      <c r="P6" s="13">
        <f t="shared" si="4"/>
        <v>5.6079771428571421</v>
      </c>
      <c r="Q6" s="13">
        <f>((K$7/100)*B6)*0.4</f>
        <v>3.7386514285714285</v>
      </c>
      <c r="U6" s="18">
        <f t="shared" si="5"/>
        <v>-0.69202285714285772</v>
      </c>
      <c r="V6" s="18">
        <f>((P6/L6)*100)-100</f>
        <v>-10.984489795918378</v>
      </c>
      <c r="W6" s="18">
        <f t="shared" si="6"/>
        <v>-10.961348571428571</v>
      </c>
      <c r="X6" s="18">
        <f>((Q6/M6)*100)-100</f>
        <v>-74.566997084548106</v>
      </c>
    </row>
    <row r="7" spans="1:48" s="9" customFormat="1" ht="30" customHeight="1" x14ac:dyDescent="0.25">
      <c r="A7" s="9" t="s">
        <v>8</v>
      </c>
      <c r="B7" s="10">
        <f>SUM(B3:B6)</f>
        <v>100</v>
      </c>
      <c r="K7" s="9">
        <f>SUM(K3:K6)</f>
        <v>311.5542857142857</v>
      </c>
      <c r="L7" s="17">
        <f>SUM(L3:L6)</f>
        <v>132.10114285714286</v>
      </c>
      <c r="M7" s="17">
        <f>SUM(M3:M6)</f>
        <v>179.45314285714284</v>
      </c>
      <c r="P7" s="14">
        <f>SUM(P3:P6)</f>
        <v>186.93257142857144</v>
      </c>
      <c r="Q7" s="14">
        <f>SUM(Q3:Q6)</f>
        <v>124.6217142857143</v>
      </c>
      <c r="U7" s="20">
        <f>SUM(U3:U6)</f>
        <v>54.831428571428553</v>
      </c>
      <c r="V7" s="20">
        <f>((P7/L7)*100)-100</f>
        <v>41.507156853839291</v>
      </c>
      <c r="W7" s="20">
        <f>SUM(W3:W6)</f>
        <v>-54.83142857142856</v>
      </c>
      <c r="X7" s="20">
        <f>((Q7/M7)*100)-100</f>
        <v>-30.554732950583187</v>
      </c>
      <c r="Y7" s="8"/>
    </row>
    <row r="8" spans="1:48" x14ac:dyDescent="0.25">
      <c r="A8" t="s">
        <v>19</v>
      </c>
      <c r="L8" s="6">
        <f>(L7/K7)*100</f>
        <v>42.400682293386161</v>
      </c>
      <c r="M8" s="6">
        <f>(M7/K7)*100</f>
        <v>57.599317706613839</v>
      </c>
      <c r="P8" s="6">
        <f>(P7/(P7+Q7))*100</f>
        <v>60</v>
      </c>
      <c r="Q8" s="6">
        <f>(Q7/(Q7+P7))*100</f>
        <v>40</v>
      </c>
    </row>
    <row r="9" spans="1:48" x14ac:dyDescent="0.25">
      <c r="Q9" s="19"/>
    </row>
    <row r="10" spans="1:48" ht="60" customHeight="1" x14ac:dyDescent="0.25">
      <c r="B10" s="23" t="s">
        <v>26</v>
      </c>
      <c r="C10" s="24"/>
      <c r="D10" s="24"/>
      <c r="E10" s="24"/>
      <c r="F10" s="24"/>
      <c r="G10" s="24"/>
      <c r="I10" s="26" t="s">
        <v>28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/>
      <c r="AH10" s="25" t="s">
        <v>27</v>
      </c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3" spans="1:48" x14ac:dyDescent="0.25">
      <c r="K13" s="6"/>
    </row>
  </sheetData>
  <mergeCells count="3">
    <mergeCell ref="B10:G10"/>
    <mergeCell ref="AH10:AU10"/>
    <mergeCell ref="I10:V10"/>
  </mergeCells>
  <pageMargins left="0.7" right="0.7" top="0.78740157499999996" bottom="0.78740157499999996" header="0.3" footer="0.3"/>
  <pageSetup paperSize="9" orientation="portrait" horizontalDpi="4294967293" verticalDpi="0" r:id="rId1"/>
  <ignoredErrors>
    <ignoredError sqref="V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</dc:creator>
  <cp:lastModifiedBy>JOCHEN</cp:lastModifiedBy>
  <dcterms:created xsi:type="dcterms:W3CDTF">2018-06-10T11:54:05Z</dcterms:created>
  <dcterms:modified xsi:type="dcterms:W3CDTF">2018-06-19T12:03:45Z</dcterms:modified>
</cp:coreProperties>
</file>